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共有ドライブ\Shareドライブ\02.基幹サービス\02トレンドレポート\トレンドレポート2023年後期号(第31号)　作業中\案内書\"/>
    </mc:Choice>
  </mc:AlternateContent>
  <xr:revisionPtr revIDLastSave="0" documentId="13_ncr:1_{52462444-849C-4AF2-87C6-8D88DEEDFA5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申し込み書兼御購読金額お見積もり" sheetId="1" r:id="rId1"/>
    <sheet name="テーマ毎購入" sheetId="2" r:id="rId2"/>
  </sheets>
  <definedNames>
    <definedName name="_Toc498415316" localSheetId="1">テーマ毎購入!$A$11</definedName>
    <definedName name="_Toc498415317" localSheetId="1">テーマ毎購入!#REF!</definedName>
    <definedName name="_Toc498415318" localSheetId="1">テーマ毎購入!$A$52</definedName>
    <definedName name="_Toc498415319" localSheetId="1">テーマ毎購入!#REF!</definedName>
    <definedName name="_Toc498415320" localSheetId="1">テーマ毎購入!#REF!</definedName>
    <definedName name="_xlnm.Print_Area" localSheetId="1">テーマ毎購入!$A$3:$D$78</definedName>
    <definedName name="_xlnm.Print_Area" localSheetId="0">申し込み書兼御購読金額お見積もり!$A$1:$I$36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2" l="1"/>
  <c r="E30" i="2"/>
  <c r="E65" i="2" l="1"/>
  <c r="E51" i="2"/>
  <c r="F49" i="2"/>
  <c r="F48" i="2"/>
  <c r="E45" i="2"/>
  <c r="F26" i="2"/>
  <c r="F25" i="2"/>
  <c r="E10" i="2"/>
  <c r="F74" i="2"/>
  <c r="F73" i="2"/>
  <c r="F43" i="2"/>
  <c r="E79" i="2" l="1"/>
  <c r="G79" i="2" s="1"/>
  <c r="F68" i="2" l="1"/>
  <c r="F69" i="2"/>
  <c r="F70" i="2"/>
  <c r="F77" i="2"/>
  <c r="F44" i="2"/>
  <c r="F62" i="2"/>
  <c r="E31" i="1" l="1"/>
  <c r="C31" i="1"/>
  <c r="F24" i="2"/>
  <c r="F50" i="2"/>
  <c r="F9" i="2" l="1"/>
  <c r="F40" i="2"/>
  <c r="F39" i="2"/>
  <c r="F41" i="2"/>
  <c r="F42" i="2"/>
  <c r="F27" i="2"/>
  <c r="F78" i="2" l="1"/>
  <c r="F76" i="2"/>
  <c r="F72" i="2"/>
  <c r="F71" i="2"/>
  <c r="F64" i="2"/>
  <c r="F63" i="2"/>
  <c r="F61" i="2"/>
  <c r="F60" i="2"/>
  <c r="F59" i="2"/>
  <c r="F58" i="2"/>
  <c r="F57" i="2"/>
  <c r="F56" i="2"/>
  <c r="F55" i="2"/>
  <c r="F54" i="2"/>
  <c r="F38" i="2"/>
  <c r="F37" i="2"/>
  <c r="F36" i="2"/>
  <c r="F35" i="2"/>
  <c r="F34" i="2"/>
  <c r="F29" i="2"/>
  <c r="F28" i="2"/>
  <c r="F23" i="2"/>
  <c r="F22" i="2"/>
  <c r="F21" i="2"/>
  <c r="F20" i="2"/>
  <c r="F19" i="2"/>
  <c r="F18" i="2"/>
  <c r="F16" i="2"/>
  <c r="F17" i="2"/>
  <c r="F15" i="2"/>
  <c r="F14" i="2"/>
  <c r="F13" i="2"/>
  <c r="D3" i="2" l="1"/>
  <c r="D4" i="2" s="1"/>
  <c r="G33" i="1" s="1"/>
  <c r="B34" i="1" s="1"/>
  <c r="C32" i="1"/>
</calcChain>
</file>

<file path=xl/sharedStrings.xml><?xml version="1.0" encoding="utf-8"?>
<sst xmlns="http://schemas.openxmlformats.org/spreadsheetml/2006/main" count="132" uniqueCount="109">
  <si>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</si>
  <si>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</si>
  <si>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お名前</t>
    <rPh sb="1" eb="3">
      <t>ナマエ</t>
    </rPh>
    <phoneticPr fontId="1"/>
  </si>
  <si>
    <t>会社名・組織名</t>
  </si>
  <si>
    <t>所属部署・役職</t>
  </si>
  <si>
    <t>メールアドレス</t>
  </si>
  <si>
    <t>お申し込み内容</t>
    <rPh sb="1" eb="2">
      <t>モウ</t>
    </rPh>
    <rPh sb="3" eb="4">
      <t>コ</t>
    </rPh>
    <rPh sb="5" eb="7">
      <t>ナイヨウ</t>
    </rPh>
    <phoneticPr fontId="1"/>
  </si>
  <si>
    <r>
      <t>年間購読：</t>
    </r>
    <r>
      <rPr>
        <sz val="10.5"/>
        <color theme="1"/>
        <rFont val="Century"/>
        <family val="1"/>
      </rPr>
      <t xml:space="preserve"> 330,000 </t>
    </r>
    <r>
      <rPr>
        <sz val="10.5"/>
        <color theme="1"/>
        <rFont val="ＭＳ 明朝"/>
        <family val="1"/>
        <charset val="128"/>
      </rPr>
      <t>円（年</t>
    </r>
    <r>
      <rPr>
        <sz val="10.5"/>
        <color theme="1"/>
        <rFont val="Century"/>
        <family val="1"/>
      </rPr>
      <t xml:space="preserve"> 2</t>
    </r>
    <r>
      <rPr>
        <sz val="10.5"/>
        <color theme="1"/>
        <rFont val="ＭＳ 明朝"/>
        <family val="1"/>
        <charset val="128"/>
      </rPr>
      <t>回発行）</t>
    </r>
  </si>
  <si>
    <r>
      <t>単号の販売価格：一冊</t>
    </r>
    <r>
      <rPr>
        <sz val="10.5"/>
        <color theme="1"/>
        <rFont val="Century"/>
        <family val="1"/>
      </rPr>
      <t xml:space="preserve">180,000 </t>
    </r>
    <r>
      <rPr>
        <sz val="10.5"/>
        <color theme="1"/>
        <rFont val="ＭＳ 明朝"/>
        <family val="1"/>
        <charset val="128"/>
      </rPr>
      <t>円（</t>
    </r>
    <r>
      <rPr>
        <sz val="10.5"/>
        <color theme="1"/>
        <rFont val="Century"/>
        <family val="1"/>
      </rPr>
      <t xml:space="preserve">6 </t>
    </r>
    <r>
      <rPr>
        <sz val="10.5"/>
        <color theme="1"/>
        <rFont val="ＭＳ 明朝"/>
        <family val="1"/>
        <charset val="128"/>
      </rPr>
      <t>ヶ月ごと発行）</t>
    </r>
  </si>
  <si>
    <t>チェック
(○）</t>
    <phoneticPr fontId="1"/>
  </si>
  <si>
    <t>エリア編の御購入</t>
    <rPh sb="3" eb="4">
      <t>ヘン</t>
    </rPh>
    <rPh sb="5" eb="8">
      <t>ゴコウニュウ</t>
    </rPh>
    <phoneticPr fontId="1"/>
  </si>
  <si>
    <t>単号のみ御契約</t>
    <phoneticPr fontId="1"/>
  </si>
  <si>
    <t>一年契約</t>
    <phoneticPr fontId="1"/>
  </si>
  <si>
    <t>金額</t>
    <rPh sb="0" eb="2">
      <t>キンガク</t>
    </rPh>
    <phoneticPr fontId="1"/>
  </si>
  <si>
    <t>テーマの件数</t>
    <rPh sb="4" eb="6">
      <t>ケンスウ</t>
    </rPh>
    <phoneticPr fontId="1"/>
  </si>
  <si>
    <t>見積書の要否</t>
    <rPh sb="0" eb="3">
      <t>ミツモリショ</t>
    </rPh>
    <rPh sb="4" eb="6">
      <t>ヨウヒ</t>
    </rPh>
    <phoneticPr fontId="1"/>
  </si>
  <si>
    <t>○</t>
    <phoneticPr fontId="1"/>
  </si>
  <si>
    <t>お電話番号</t>
    <phoneticPr fontId="1"/>
  </si>
  <si>
    <t>請求書送付先御住所</t>
    <rPh sb="6" eb="7">
      <t>ゴ</t>
    </rPh>
    <phoneticPr fontId="1"/>
  </si>
  <si>
    <t>のセルに「○」を付けてください。テーマ毎ご購入後希望の方は次のシートもご記入ください。</t>
    <rPh sb="8" eb="9">
      <t>ツ</t>
    </rPh>
    <rPh sb="19" eb="20">
      <t>ゴト</t>
    </rPh>
    <rPh sb="21" eb="24">
      <t>コウニュウゴ</t>
    </rPh>
    <rPh sb="24" eb="26">
      <t>キボウ</t>
    </rPh>
    <rPh sb="27" eb="28">
      <t>カタ</t>
    </rPh>
    <rPh sb="29" eb="30">
      <t>ツギ</t>
    </rPh>
    <rPh sb="36" eb="38">
      <t>キニュウ</t>
    </rPh>
    <phoneticPr fontId="1"/>
  </si>
  <si>
    <t>単号か一年契約か、いずれか片方に「○」を入力してください。</t>
    <rPh sb="0" eb="1">
      <t>タン</t>
    </rPh>
    <rPh sb="1" eb="2">
      <t>ゴウ</t>
    </rPh>
    <rPh sb="3" eb="5">
      <t>イチネン</t>
    </rPh>
    <rPh sb="5" eb="7">
      <t>ケイヤク</t>
    </rPh>
    <rPh sb="13" eb="15">
      <t>カタホウ</t>
    </rPh>
    <rPh sb="20" eb="22">
      <t>ニュウリョク</t>
    </rPh>
    <phoneticPr fontId="1"/>
  </si>
  <si>
    <t>金額（税別）</t>
    <rPh sb="0" eb="2">
      <t>キンガク</t>
    </rPh>
    <rPh sb="3" eb="5">
      <t>ゼイベツ</t>
    </rPh>
    <phoneticPr fontId="1"/>
  </si>
  <si>
    <t>総合計（税別）</t>
    <rPh sb="0" eb="1">
      <t>ソウ</t>
    </rPh>
    <rPh sb="1" eb="3">
      <t>ゴウケイ</t>
    </rPh>
    <phoneticPr fontId="1"/>
  </si>
  <si>
    <t>総合計
（税別）</t>
    <rPh sb="0" eb="1">
      <t>ソウ</t>
    </rPh>
    <rPh sb="1" eb="3">
      <t>ゴウケイ</t>
    </rPh>
    <rPh sb="5" eb="7">
      <t>ゼイベツ</t>
    </rPh>
    <phoneticPr fontId="1"/>
  </si>
  <si>
    <t>テーマ</t>
    <phoneticPr fontId="1"/>
  </si>
  <si>
    <t>ページ数</t>
    <rPh sb="3" eb="4">
      <t>スウ</t>
    </rPh>
    <phoneticPr fontId="1"/>
  </si>
  <si>
    <t>○</t>
    <phoneticPr fontId="1"/>
  </si>
  <si>
    <t xml:space="preserve">No. </t>
    <phoneticPr fontId="1"/>
  </si>
  <si>
    <t>中国編</t>
    <phoneticPr fontId="1"/>
  </si>
  <si>
    <t>発注</t>
    <rPh sb="0" eb="2">
      <t>ハッチュウ</t>
    </rPh>
    <phoneticPr fontId="1"/>
  </si>
  <si>
    <t>必要な記事の前の黄色の部分で「○」を選択ください。件数と金額を集計します。</t>
    <rPh sb="0" eb="2">
      <t>ヒツヨウ</t>
    </rPh>
    <rPh sb="3" eb="5">
      <t>キジ</t>
    </rPh>
    <rPh sb="6" eb="7">
      <t>マエ</t>
    </rPh>
    <rPh sb="8" eb="10">
      <t>キイロ</t>
    </rPh>
    <rPh sb="11" eb="13">
      <t>ブブン</t>
    </rPh>
    <rPh sb="18" eb="20">
      <t>センタク</t>
    </rPh>
    <rPh sb="25" eb="27">
      <t>ケンスウ</t>
    </rPh>
    <rPh sb="28" eb="30">
      <t>キンガク</t>
    </rPh>
    <rPh sb="31" eb="33">
      <t>シュウケイ</t>
    </rPh>
    <phoneticPr fontId="1"/>
  </si>
  <si>
    <t>〒</t>
    <phoneticPr fontId="1"/>
  </si>
  <si>
    <t>国際編</t>
    <rPh sb="0" eb="2">
      <t>コクサイ</t>
    </rPh>
    <phoneticPr fontId="1"/>
  </si>
  <si>
    <t>本シートがお見積りになります。
弊社印を捺印したお見積書が必要な場合にはここに「必要」とご記入ください。御見積もり書をPDFでお送りいたします。</t>
    <rPh sb="0" eb="1">
      <t>ホン</t>
    </rPh>
    <rPh sb="6" eb="8">
      <t>ミツモ</t>
    </rPh>
    <rPh sb="16" eb="18">
      <t>ヘイシャ</t>
    </rPh>
    <rPh sb="18" eb="19">
      <t>イン</t>
    </rPh>
    <rPh sb="20" eb="22">
      <t>ナツイン</t>
    </rPh>
    <rPh sb="25" eb="28">
      <t>ミツモリショ</t>
    </rPh>
    <rPh sb="29" eb="31">
      <t>ヒツヨウ</t>
    </rPh>
    <rPh sb="32" eb="34">
      <t>バアイ</t>
    </rPh>
    <rPh sb="40" eb="42">
      <t>ヒツヨウ</t>
    </rPh>
    <rPh sb="45" eb="47">
      <t>キニュウ</t>
    </rPh>
    <rPh sb="52" eb="55">
      <t>オミツ</t>
    </rPh>
    <rPh sb="57" eb="58">
      <t>ショ</t>
    </rPh>
    <rPh sb="64" eb="65">
      <t>オク</t>
    </rPh>
    <phoneticPr fontId="1"/>
  </si>
  <si>
    <t>テーマ毎の購入　次のシートの必要なレポートに○をつけてください。</t>
    <rPh sb="3" eb="4">
      <t>ゴト</t>
    </rPh>
    <rPh sb="5" eb="7">
      <t>コウニュウ</t>
    </rPh>
    <rPh sb="8" eb="9">
      <t>ツギ</t>
    </rPh>
    <rPh sb="14" eb="16">
      <t>ヒツヨウ</t>
    </rPh>
    <phoneticPr fontId="1"/>
  </si>
  <si>
    <t>国際編</t>
    <rPh sb="0" eb="2">
      <t>コクサイ</t>
    </rPh>
    <rPh sb="2" eb="3">
      <t>ヘン</t>
    </rPh>
    <phoneticPr fontId="1"/>
  </si>
  <si>
    <t>米国・カナダ編</t>
    <phoneticPr fontId="1"/>
  </si>
  <si>
    <t>ラテンアメリカ編</t>
    <phoneticPr fontId="1"/>
  </si>
  <si>
    <t>アジア・オセアニア編</t>
    <phoneticPr fontId="1"/>
  </si>
  <si>
    <t>contact@envix.co.jp</t>
    <phoneticPr fontId="1"/>
  </si>
  <si>
    <t>必要事項を記入し下記へ添付ファイルとしてお送りください。</t>
    <rPh sb="0" eb="2">
      <t>ヒツヨウ</t>
    </rPh>
    <rPh sb="2" eb="4">
      <t>ジコウ</t>
    </rPh>
    <rPh sb="5" eb="7">
      <t>キニュウ</t>
    </rPh>
    <rPh sb="8" eb="10">
      <t>カキ</t>
    </rPh>
    <rPh sb="11" eb="13">
      <t>テンプ</t>
    </rPh>
    <rPh sb="21" eb="22">
      <t>オク</t>
    </rPh>
    <phoneticPr fontId="1"/>
  </si>
  <si>
    <t>〒170-0005　東京都豊島区
南大塚3丁目32番9号　西島ビル4階
エンヴィックス有限会社
担当　行徳
TEL 03-5928-0180</t>
    <phoneticPr fontId="1"/>
  </si>
  <si>
    <t>注記：ページ数は最終編集により増減することがあります。</t>
    <rPh sb="0" eb="2">
      <t>チュウキ</t>
    </rPh>
    <rPh sb="6" eb="7">
      <t>スウ</t>
    </rPh>
    <rPh sb="8" eb="10">
      <t>サイシュウ</t>
    </rPh>
    <rPh sb="10" eb="12">
      <t>ヘンシュウ</t>
    </rPh>
    <rPh sb="15" eb="17">
      <t>ゾウゲン</t>
    </rPh>
    <phoneticPr fontId="1"/>
  </si>
  <si>
    <t>合計</t>
    <rPh sb="0" eb="2">
      <t>ゴウケイ</t>
    </rPh>
    <phoneticPr fontId="1"/>
  </si>
  <si>
    <r>
      <t xml:space="preserve">EU </t>
    </r>
    <r>
      <rPr>
        <b/>
        <sz val="10.5"/>
        <color theme="1"/>
        <rFont val="ＭＳ 明朝"/>
        <family val="1"/>
        <charset val="128"/>
      </rPr>
      <t>・英国編</t>
    </r>
    <rPh sb="4" eb="6">
      <t>エイコク</t>
    </rPh>
    <phoneticPr fontId="1"/>
  </si>
  <si>
    <t>1件、15ページ</t>
    <rPh sb="1" eb="2">
      <t>ケン</t>
    </rPh>
    <phoneticPr fontId="1"/>
  </si>
  <si>
    <t>EU・英国編　17件 159ページ</t>
    <rPh sb="3" eb="5">
      <t>エイコク</t>
    </rPh>
    <phoneticPr fontId="1"/>
  </si>
  <si>
    <t>印刷物による請求書の要否</t>
    <rPh sb="0" eb="3">
      <t>インサツブツ</t>
    </rPh>
    <rPh sb="6" eb="9">
      <t>セイキュウショ</t>
    </rPh>
    <rPh sb="10" eb="12">
      <t>ヨウヒ</t>
    </rPh>
    <phoneticPr fontId="1"/>
  </si>
  <si>
    <t>印刷物による請求書が必要な場合は、ここに「必要」とご記入ください。不要な場合は、PDFで請求書をお送りいたします。</t>
    <rPh sb="0" eb="3">
      <t>インサツブツ</t>
    </rPh>
    <rPh sb="6" eb="9">
      <t>セイキュウショ</t>
    </rPh>
    <rPh sb="10" eb="12">
      <t>ヒツヨウ</t>
    </rPh>
    <rPh sb="13" eb="15">
      <t>バアイ</t>
    </rPh>
    <rPh sb="21" eb="23">
      <t>ヒツヨウ</t>
    </rPh>
    <rPh sb="26" eb="28">
      <t>キニュウ</t>
    </rPh>
    <rPh sb="33" eb="35">
      <t>フヨウ</t>
    </rPh>
    <rPh sb="36" eb="38">
      <t>バアイ</t>
    </rPh>
    <rPh sb="44" eb="47">
      <t>セイキュウショ</t>
    </rPh>
    <rPh sb="49" eb="50">
      <t>オク</t>
    </rPh>
    <phoneticPr fontId="1"/>
  </si>
  <si>
    <t>トレンドレポート2023年後期号お見積り兼購入申し込み書</t>
    <rPh sb="17" eb="19">
      <t>ミツモ</t>
    </rPh>
    <rPh sb="20" eb="21">
      <t>ケン</t>
    </rPh>
    <rPh sb="21" eb="23">
      <t>コウニュウ</t>
    </rPh>
    <rPh sb="23" eb="24">
      <t>モウ</t>
    </rPh>
    <rPh sb="25" eb="26">
      <t>コ</t>
    </rPh>
    <rPh sb="27" eb="28">
      <t>ショ</t>
    </rPh>
    <phoneticPr fontId="1"/>
  </si>
  <si>
    <t>トレンドレポート2023年後期号購入申し込み書</t>
    <rPh sb="13" eb="15">
      <t>コウキ</t>
    </rPh>
    <rPh sb="16" eb="18">
      <t>コウニュウ</t>
    </rPh>
    <rPh sb="18" eb="19">
      <t>モウ</t>
    </rPh>
    <rPh sb="20" eb="21">
      <t>コ</t>
    </rPh>
    <rPh sb="22" eb="23">
      <t>ショ</t>
    </rPh>
    <phoneticPr fontId="1"/>
  </si>
  <si>
    <t>ブラジル:化学物質関連--「化学物質の分類、ラベル表示に関する規格」、「PCB廃絶に関する取組」</t>
  </si>
  <si>
    <t>ラテンアメリカ編　3件 16ページ</t>
    <rPh sb="7" eb="8">
      <t>ヘン</t>
    </rPh>
    <rPh sb="10" eb="11">
      <t>ケン</t>
    </rPh>
    <phoneticPr fontId="1"/>
  </si>
  <si>
    <t>中国編 11件 115ページ</t>
    <phoneticPr fontId="1"/>
  </si>
  <si>
    <t>アジア・オセアニア編　11件</t>
    <rPh sb="13" eb="14">
      <t>ケン</t>
    </rPh>
    <phoneticPr fontId="1"/>
  </si>
  <si>
    <t>米国・カナダ編　11件　136ページ</t>
    <rPh sb="10" eb="11">
      <t>ケン</t>
    </rPh>
    <phoneticPr fontId="1"/>
  </si>
  <si>
    <t>EV、バッテリー、充電設備に関する企業の動き―EV市場、他社追随するもTeslaの独壇場か― 製品系</t>
    <rPh sb="47" eb="50">
      <t>セイヒンケイ</t>
    </rPh>
    <phoneticPr fontId="1"/>
  </si>
  <si>
    <t>クリーンエネルギー政策――バイデン政権のクリーンエネルギー投資の実績</t>
    <phoneticPr fontId="1"/>
  </si>
  <si>
    <t>気候変動政策――米国で投資が進む産業セクターの脱炭素化</t>
    <phoneticPr fontId="1"/>
  </si>
  <si>
    <t>プラスチック規制 ―― 国際的な規制枠組み策定作業は膠着状態</t>
    <phoneticPr fontId="1"/>
  </si>
  <si>
    <t>廃電気電子機器（WEEE）指令改正後の動向――指令の評価のための公開協議を開始</t>
    <phoneticPr fontId="1"/>
  </si>
  <si>
    <t>電池――EU規則案7月に官報公布</t>
    <phoneticPr fontId="1"/>
  </si>
  <si>
    <t>電気自動車等のクリーン自動車推進政策 ――　代替燃料供給インフラ展開規則が公布・施行</t>
    <phoneticPr fontId="1"/>
  </si>
  <si>
    <t>ELV規則案 ――設計の循環性向上に焦点、再生プラスチック最低含有率設定など</t>
    <phoneticPr fontId="1"/>
  </si>
  <si>
    <t>REACH規則</t>
    <phoneticPr fontId="1"/>
  </si>
  <si>
    <t>CLP規則</t>
    <phoneticPr fontId="1"/>
  </si>
  <si>
    <t>RoHS指令 ――Pack 27の利害関係者協議が始まる</t>
    <phoneticPr fontId="1"/>
  </si>
  <si>
    <t>廃棄物規制 ―― 欧州議会、プラスチック容器包装廃棄物に特化した削減目標を提案</t>
    <phoneticPr fontId="1"/>
  </si>
  <si>
    <t>エコデザイン指令（ErP指令）およびエネルギーラベル規則 ――製品グループ別の立法が相次ぐ、修理可能性など循環型経済関連要件も</t>
    <phoneticPr fontId="1"/>
  </si>
  <si>
    <t>持続可能な製品のためのエコデザイン規則（ESPR）案――トリローグが最終段階に入る</t>
    <phoneticPr fontId="1"/>
  </si>
  <si>
    <t>エネルギー効率指令及び建物のエネルギー性能に関する
指令――指令案でEU立法機関が暫定合意、REPowerEUの
目標設定に及ばず</t>
    <phoneticPr fontId="1"/>
  </si>
  <si>
    <t xml:space="preserve">大気汚染防止（自動車関連規制）―― 「重量車CO2排出性能基準規則案」と「Euro 7規則案」が最終交渉段階へ </t>
    <phoneticPr fontId="1"/>
  </si>
  <si>
    <t>大気汚染防止（固定排出源、IED） ―― 新たな大気質制限値の達成期限を巡り欧州議会とEU理事会が対立</t>
    <phoneticPr fontId="1"/>
  </si>
  <si>
    <t>水質汚染防止（水不足問題含む） ――微量汚染物質問題へのEPR導入を欧州議会とEU理事会が支持</t>
    <phoneticPr fontId="1"/>
  </si>
  <si>
    <t>気候変動対策＆排出権取引 ―― 《Fit for 55パッケージ》の法整備完了</t>
    <phoneticPr fontId="1"/>
  </si>
  <si>
    <t>英国、EU離脱後の環境規制動向 ――  既存EU制度からの脱却には苦戦、廃棄物防止へ取り組み</t>
    <phoneticPr fontId="1"/>
  </si>
  <si>
    <t xml:space="preserve">EV、バッテリー、充電設備に関する政策– 急加速するEV化、CA州は目標を前倒しで達成 </t>
    <phoneticPr fontId="1"/>
  </si>
  <si>
    <t>連邦有害物質規制（TSCA）</t>
    <phoneticPr fontId="1"/>
  </si>
  <si>
    <t xml:space="preserve">州の製品含有有害物質規制 ―― 主要州のPFAS含有製品規制の現状 </t>
    <phoneticPr fontId="1"/>
  </si>
  <si>
    <t>州の製品含有有害物質規制 ―― Prop65、SCPプログラム、SPWAプログラムに新展開</t>
    <phoneticPr fontId="1"/>
  </si>
  <si>
    <t>連邦省エネ・プログラム（製品省エネ）――17件最終規則公布、さらに</t>
    <phoneticPr fontId="1"/>
  </si>
  <si>
    <t>大気汚染防止（固定発生源） ――2件の最終規則と9件の規則案</t>
    <phoneticPr fontId="1"/>
  </si>
  <si>
    <t>カナダ：化学物質規制――規制対象物質の判断基準を大幅変更</t>
    <phoneticPr fontId="1"/>
  </si>
  <si>
    <t>中南米各国の電気モビリティ政策の行方――中国は中南米の電気モビリティの覇権をとれるか</t>
    <phoneticPr fontId="1"/>
  </si>
  <si>
    <t>ブラジル：廃棄物関連 ―― 「電気自動車用バッテリーのリサイクル法案他リサイクル促進の取組」</t>
    <phoneticPr fontId="1"/>
  </si>
  <si>
    <t>新エネルギー自動車 ―― 優遇政策の継続</t>
    <phoneticPr fontId="1"/>
  </si>
  <si>
    <t>強制製品認証制度（CCC認証）――リチウムイオン電池検査標準の整備</t>
    <phoneticPr fontId="1"/>
  </si>
  <si>
    <t>化学物質規制――重点管理新汚染物質をめぐる動向</t>
    <phoneticPr fontId="1"/>
  </si>
  <si>
    <t>中国RoHS規制――強制国家標準への格上げ</t>
    <phoneticPr fontId="1"/>
  </si>
  <si>
    <t>VOC規制の強化――低VOC製品の推進</t>
    <phoneticPr fontId="1"/>
  </si>
  <si>
    <t>固形廃棄物法、有害廃棄物関連動向 ―― 脱プラスチック推進や危険廃棄物管理の整備強化</t>
    <phoneticPr fontId="1"/>
  </si>
  <si>
    <t>製品省エネ関連規制（エネ効率ラベル／省エネ認証ラベル）――関連規制の強化と省エネ改善の推進</t>
    <phoneticPr fontId="1"/>
  </si>
  <si>
    <t xml:space="preserve">労働安全全般：「密閉空間」での作業の安全強化と「潜在的危険」に対する管理の強化 </t>
    <phoneticPr fontId="1"/>
  </si>
  <si>
    <t>水質汚染防止関連法令 ――海と川への汚染排出口管理継続</t>
    <phoneticPr fontId="1"/>
  </si>
  <si>
    <t>汚染物質排出許可制度 ――工業騒音の排出管理が厳格化</t>
    <phoneticPr fontId="1"/>
  </si>
  <si>
    <t>地球環境：カーボンピークアウトの実施動向 ――2030年までの目標が明確に</t>
    <phoneticPr fontId="1"/>
  </si>
  <si>
    <t>韓国(1)：韓国REACH及び化学物質管理法 ――新政権の規制革新により今後韓国版REACHは緩和される見込みへ</t>
    <phoneticPr fontId="1"/>
  </si>
  <si>
    <t>韓国(2)：生活化学製品及び殺生物剤の安全管理法 ――安全基準の調整と承認猶予期間の延長の見込み</t>
    <phoneticPr fontId="1"/>
  </si>
  <si>
    <t>韓国(3)：自動車関連政策と規制 ―― 電気自動車の普及拡大に向けた充電環境等の整備を推進</t>
    <phoneticPr fontId="1"/>
  </si>
  <si>
    <t>台湾(1)：化学物質規制 ―― PFHxS規制や「懸念化学物質」の追加予告</t>
    <phoneticPr fontId="1"/>
  </si>
  <si>
    <t>台湾(2)：製品の省エネ、検査、表示――台湾版RoHS対象品や節水ラベル対象品の追加</t>
    <phoneticPr fontId="1"/>
  </si>
  <si>
    <t xml:space="preserve">タイ(1)：産業廃棄物管理法令 ―― 強化された排出者責任 </t>
    <phoneticPr fontId="1"/>
  </si>
  <si>
    <t>タイ(2)：気候変動法案と関連政策 ――気候変動局の設置等</t>
    <phoneticPr fontId="1"/>
  </si>
  <si>
    <t>ベトナム：温室効果ガス規制の動向――排出量算定・削減の技術ガイダンスの策定</t>
    <phoneticPr fontId="1"/>
  </si>
  <si>
    <t>フィリピン：省エネルギー法の各種下位規則――「製品」「施設」ともに規制の拡大・強化の動き</t>
    <phoneticPr fontId="1"/>
  </si>
  <si>
    <t>インド(1)：廃電気電子機器管理規則 ――施行難航中ながらもe-waste削減をめざす</t>
    <phoneticPr fontId="1"/>
  </si>
  <si>
    <t>インド(2)：化学品の品質管理令 ――規制動向少なく先が見えず</t>
    <phoneticPr fontId="1"/>
  </si>
  <si>
    <t>プラスチック規制の最新動向――循環性向上の制度構築進む</t>
    <phoneticPr fontId="1"/>
  </si>
  <si>
    <t>有害物質排出目録（TRI）――PFASに関して報告義務が強化、環境正義の推進へ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</si>
</sst>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0.5"/>
      <color rgb="FF00B0F0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.5"/>
      <color rgb="FFFF0000"/>
      <name val="Century"/>
      <family val="1"/>
    </font>
    <font>
      <sz val="11"/>
      <color rgb="FFFF0000"/>
      <name val="Century"/>
      <family val="1"/>
    </font>
    <font>
      <sz val="16"/>
      <color rgb="FFFF0000"/>
      <name val="Century"/>
      <family val="1"/>
    </font>
    <font>
      <sz val="14"/>
      <color theme="1"/>
      <name val="ＭＳ Ｐゴシック"/>
      <family val="2"/>
      <charset val="128"/>
      <scheme val="minor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FF00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24" xfId="0" applyBorder="1">
      <alignment vertical="center"/>
    </xf>
    <xf numFmtId="0" fontId="4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0" fillId="0" borderId="39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1" fillId="0" borderId="1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/>
    </xf>
    <xf numFmtId="5" fontId="17" fillId="0" borderId="37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37" xfId="0" applyBorder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5" xfId="0" applyFont="1" applyBorder="1" applyAlignment="1">
      <alignment vertical="center" wrapText="1"/>
    </xf>
    <xf numFmtId="0" fontId="23" fillId="0" borderId="42" xfId="0" applyFont="1" applyBorder="1" applyAlignment="1">
      <alignment vertical="center" wrapText="1"/>
    </xf>
    <xf numFmtId="0" fontId="23" fillId="0" borderId="46" xfId="0" applyFont="1" applyBorder="1" applyAlignment="1">
      <alignment vertical="center" wrapText="1"/>
    </xf>
    <xf numFmtId="0" fontId="5" fillId="2" borderId="53" xfId="0" applyFont="1" applyFill="1" applyBorder="1" applyAlignment="1">
      <alignment vertical="center" wrapText="1"/>
    </xf>
    <xf numFmtId="5" fontId="4" fillId="0" borderId="53" xfId="0" applyNumberFormat="1" applyFont="1" applyBorder="1" applyAlignment="1">
      <alignment vertical="center" wrapText="1"/>
    </xf>
    <xf numFmtId="5" fontId="4" fillId="0" borderId="54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5" fontId="4" fillId="0" borderId="6" xfId="0" applyNumberFormat="1" applyFont="1" applyBorder="1" applyAlignment="1">
      <alignment vertical="center" wrapText="1"/>
    </xf>
    <xf numFmtId="5" fontId="4" fillId="0" borderId="55" xfId="0" applyNumberFormat="1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5" fontId="4" fillId="0" borderId="57" xfId="0" applyNumberFormat="1" applyFont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5" fontId="4" fillId="0" borderId="58" xfId="0" applyNumberFormat="1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5" fillId="2" borderId="5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28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26" fillId="0" borderId="0" xfId="0" applyFont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12" xfId="0" applyFont="1" applyBorder="1">
      <alignment vertical="center"/>
    </xf>
    <xf numFmtId="0" fontId="26" fillId="4" borderId="5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justify" vertical="center" wrapText="1"/>
    </xf>
    <xf numFmtId="0" fontId="28" fillId="0" borderId="60" xfId="0" applyFont="1" applyBorder="1" applyAlignment="1">
      <alignment horizontal="justify" vertical="center"/>
    </xf>
    <xf numFmtId="0" fontId="28" fillId="0" borderId="61" xfId="0" applyFont="1" applyBorder="1" applyAlignment="1">
      <alignment horizontal="justify" vertical="center"/>
    </xf>
    <xf numFmtId="0" fontId="26" fillId="0" borderId="62" xfId="0" applyFont="1" applyBorder="1">
      <alignment vertical="center"/>
    </xf>
    <xf numFmtId="0" fontId="28" fillId="0" borderId="47" xfId="0" applyFont="1" applyBorder="1" applyAlignment="1">
      <alignment horizontal="justify" vertical="center"/>
    </xf>
    <xf numFmtId="0" fontId="28" fillId="0" borderId="50" xfId="0" applyFont="1" applyBorder="1" applyAlignment="1">
      <alignment horizontal="justify" vertical="center"/>
    </xf>
    <xf numFmtId="0" fontId="26" fillId="0" borderId="17" xfId="0" applyFont="1" applyBorder="1">
      <alignment vertical="center"/>
    </xf>
    <xf numFmtId="0" fontId="28" fillId="0" borderId="63" xfId="0" applyFont="1" applyBorder="1" applyAlignment="1">
      <alignment horizontal="justify" vertical="center"/>
    </xf>
    <xf numFmtId="0" fontId="28" fillId="0" borderId="64" xfId="0" applyFont="1" applyBorder="1" applyAlignment="1">
      <alignment horizontal="justify" vertical="center"/>
    </xf>
    <xf numFmtId="0" fontId="26" fillId="0" borderId="65" xfId="0" applyFont="1" applyBorder="1">
      <alignment vertical="center"/>
    </xf>
    <xf numFmtId="0" fontId="26" fillId="0" borderId="66" xfId="0" applyFont="1" applyBorder="1" applyAlignment="1">
      <alignment horizontal="left" vertical="center"/>
    </xf>
    <xf numFmtId="0" fontId="26" fillId="0" borderId="67" xfId="0" applyFont="1" applyBorder="1" applyAlignment="1">
      <alignment vertical="center" wrapText="1"/>
    </xf>
    <xf numFmtId="0" fontId="26" fillId="0" borderId="59" xfId="0" applyFont="1" applyBorder="1">
      <alignment vertical="center"/>
    </xf>
    <xf numFmtId="0" fontId="26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justify" vertical="center"/>
    </xf>
    <xf numFmtId="0" fontId="26" fillId="0" borderId="70" xfId="0" applyFont="1" applyBorder="1">
      <alignment vertical="center"/>
    </xf>
    <xf numFmtId="0" fontId="28" fillId="0" borderId="50" xfId="0" applyFont="1" applyBorder="1" applyAlignment="1">
      <alignment horizontal="justify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5" xfId="0" applyBorder="1" applyAlignment="1">
      <alignment horizontal="left" vertical="top"/>
    </xf>
    <xf numFmtId="5" fontId="19" fillId="0" borderId="25" xfId="0" applyNumberFormat="1" applyFont="1" applyBorder="1" applyAlignment="1">
      <alignment horizontal="center" vertical="center"/>
    </xf>
    <xf numFmtId="5" fontId="19" fillId="0" borderId="26" xfId="0" applyNumberFormat="1" applyFont="1" applyBorder="1" applyAlignment="1">
      <alignment horizontal="center" vertical="center"/>
    </xf>
    <xf numFmtId="5" fontId="19" fillId="0" borderId="27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" fontId="19" fillId="0" borderId="28" xfId="0" applyNumberFormat="1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20" fillId="0" borderId="36" xfId="0" applyNumberFormat="1" applyFont="1" applyBorder="1" applyAlignment="1">
      <alignment horizontal="center" vertical="center"/>
    </xf>
    <xf numFmtId="5" fontId="20" fillId="0" borderId="29" xfId="0" applyNumberFormat="1" applyFont="1" applyBorder="1" applyAlignment="1">
      <alignment horizontal="center" vertical="center"/>
    </xf>
    <xf numFmtId="5" fontId="20" fillId="0" borderId="3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5" fontId="18" fillId="0" borderId="19" xfId="0" applyNumberFormat="1" applyFont="1" applyBorder="1" applyAlignment="1">
      <alignment horizontal="center" vertical="center" wrapText="1"/>
    </xf>
    <xf numFmtId="5" fontId="18" fillId="0" borderId="20" xfId="0" applyNumberFormat="1" applyFont="1" applyBorder="1" applyAlignment="1">
      <alignment horizontal="center" vertical="center" wrapText="1"/>
    </xf>
    <xf numFmtId="5" fontId="18" fillId="0" borderId="2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envix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A16" zoomScale="115" zoomScaleNormal="115" workbookViewId="0">
      <selection activeCell="C10" sqref="C10:H10"/>
    </sheetView>
  </sheetViews>
  <sheetFormatPr defaultRowHeight="13.5" x14ac:dyDescent="0.15"/>
  <cols>
    <col min="2" max="2" width="17.5" customWidth="1"/>
    <col min="6" max="6" width="12.125" customWidth="1"/>
    <col min="7" max="8" width="7.875" customWidth="1"/>
  </cols>
  <sheetData>
    <row r="1" spans="1:8" ht="18.75" x14ac:dyDescent="0.15">
      <c r="A1" s="14" t="s">
        <v>49</v>
      </c>
    </row>
    <row r="2" spans="1:8" ht="18.75" x14ac:dyDescent="0.15">
      <c r="A2" s="14"/>
      <c r="E2" s="80" t="s">
        <v>41</v>
      </c>
      <c r="F2" s="81"/>
      <c r="G2" s="81"/>
      <c r="H2" s="81"/>
    </row>
    <row r="3" spans="1:8" ht="18.75" x14ac:dyDescent="0.15">
      <c r="A3" s="14"/>
      <c r="E3" s="81"/>
      <c r="F3" s="81"/>
      <c r="G3" s="81"/>
      <c r="H3" s="81"/>
    </row>
    <row r="4" spans="1:8" ht="53.25" customHeight="1" x14ac:dyDescent="0.15">
      <c r="A4" s="14"/>
      <c r="E4" s="81"/>
      <c r="F4" s="81"/>
      <c r="G4" s="81"/>
      <c r="H4" s="81"/>
    </row>
    <row r="5" spans="1:8" x14ac:dyDescent="0.15">
      <c r="B5" t="s">
        <v>40</v>
      </c>
    </row>
    <row r="6" spans="1:8" ht="14.25" thickBot="1" x14ac:dyDescent="0.2">
      <c r="B6" s="1" t="s">
        <v>39</v>
      </c>
    </row>
    <row r="7" spans="1:8" ht="14.25" thickBot="1" x14ac:dyDescent="0.2">
      <c r="A7" s="114" t="s">
        <v>0</v>
      </c>
      <c r="B7" s="103"/>
      <c r="C7" s="87" t="s">
        <v>1</v>
      </c>
      <c r="D7" s="102"/>
      <c r="E7" s="102"/>
      <c r="F7" s="102"/>
      <c r="G7" s="102"/>
      <c r="H7" s="103"/>
    </row>
    <row r="8" spans="1:8" x14ac:dyDescent="0.15">
      <c r="A8" s="117" t="s">
        <v>18</v>
      </c>
      <c r="B8" s="118"/>
      <c r="C8" s="111" t="s">
        <v>31</v>
      </c>
      <c r="D8" s="112"/>
      <c r="E8" s="112"/>
      <c r="F8" s="112"/>
      <c r="G8" s="112"/>
      <c r="H8" s="113"/>
    </row>
    <row r="9" spans="1:8" x14ac:dyDescent="0.15">
      <c r="A9" s="133" t="s">
        <v>3</v>
      </c>
      <c r="B9" s="134"/>
      <c r="C9" s="108"/>
      <c r="D9" s="109"/>
      <c r="E9" s="109"/>
      <c r="F9" s="109"/>
      <c r="G9" s="109"/>
      <c r="H9" s="110"/>
    </row>
    <row r="10" spans="1:8" x14ac:dyDescent="0.15">
      <c r="A10" s="133" t="s">
        <v>4</v>
      </c>
      <c r="B10" s="134"/>
      <c r="C10" s="108"/>
      <c r="D10" s="109"/>
      <c r="E10" s="109"/>
      <c r="F10" s="109"/>
      <c r="G10" s="109"/>
      <c r="H10" s="110"/>
    </row>
    <row r="11" spans="1:8" x14ac:dyDescent="0.15">
      <c r="A11" s="115" t="s">
        <v>2</v>
      </c>
      <c r="B11" s="116"/>
      <c r="C11" s="135"/>
      <c r="D11" s="136"/>
      <c r="E11" s="136"/>
      <c r="F11" s="136"/>
      <c r="G11" s="136"/>
      <c r="H11" s="137"/>
    </row>
    <row r="12" spans="1:8" x14ac:dyDescent="0.15">
      <c r="A12" s="133" t="s">
        <v>5</v>
      </c>
      <c r="B12" s="134"/>
      <c r="C12" s="108"/>
      <c r="D12" s="109"/>
      <c r="E12" s="109"/>
      <c r="F12" s="109"/>
      <c r="G12" s="109"/>
      <c r="H12" s="110"/>
    </row>
    <row r="13" spans="1:8" x14ac:dyDescent="0.15">
      <c r="A13" s="133" t="s">
        <v>17</v>
      </c>
      <c r="B13" s="134"/>
      <c r="C13" s="108"/>
      <c r="D13" s="109"/>
      <c r="E13" s="109"/>
      <c r="F13" s="109"/>
      <c r="G13" s="109"/>
      <c r="H13" s="110"/>
    </row>
    <row r="14" spans="1:8" ht="41.25" customHeight="1" x14ac:dyDescent="0.15">
      <c r="A14" s="128" t="s">
        <v>15</v>
      </c>
      <c r="B14" s="129"/>
      <c r="C14" s="130" t="s">
        <v>33</v>
      </c>
      <c r="D14" s="131"/>
      <c r="E14" s="131"/>
      <c r="F14" s="131"/>
      <c r="G14" s="131"/>
      <c r="H14" s="132"/>
    </row>
    <row r="15" spans="1:8" ht="41.25" customHeight="1" thickBot="1" x14ac:dyDescent="0.2">
      <c r="A15" s="104" t="s">
        <v>47</v>
      </c>
      <c r="B15" s="105"/>
      <c r="C15" s="90" t="s">
        <v>48</v>
      </c>
      <c r="D15" s="91"/>
      <c r="E15" s="91"/>
      <c r="F15" s="91"/>
      <c r="G15" s="91"/>
      <c r="H15" s="92"/>
    </row>
    <row r="17" spans="1:8" s="15" customFormat="1" ht="18.75" x14ac:dyDescent="0.15">
      <c r="A17" s="14" t="s">
        <v>6</v>
      </c>
      <c r="F17" s="106"/>
      <c r="G17" s="107"/>
      <c r="H17" s="107"/>
    </row>
    <row r="18" spans="1:8" ht="14.25" thickBot="1" x14ac:dyDescent="0.2">
      <c r="A18" s="16" t="s">
        <v>16</v>
      </c>
      <c r="B18" s="18" t="s">
        <v>19</v>
      </c>
    </row>
    <row r="19" spans="1:8" ht="27.75" thickBot="1" x14ac:dyDescent="0.2">
      <c r="A19" s="11" t="s">
        <v>9</v>
      </c>
      <c r="B19" s="87" t="s">
        <v>6</v>
      </c>
      <c r="C19" s="102"/>
      <c r="D19" s="102"/>
      <c r="E19" s="102"/>
      <c r="F19" s="102"/>
      <c r="G19" s="102"/>
      <c r="H19" s="103"/>
    </row>
    <row r="20" spans="1:8" x14ac:dyDescent="0.15">
      <c r="A20" s="9"/>
      <c r="B20" s="93" t="s">
        <v>7</v>
      </c>
      <c r="C20" s="94"/>
      <c r="D20" s="94"/>
      <c r="E20" s="94"/>
      <c r="F20" s="94"/>
      <c r="G20" s="94"/>
      <c r="H20" s="95"/>
    </row>
    <row r="21" spans="1:8" x14ac:dyDescent="0.15">
      <c r="A21" s="10"/>
      <c r="B21" s="96" t="s">
        <v>8</v>
      </c>
      <c r="C21" s="97"/>
      <c r="D21" s="97"/>
      <c r="E21" s="97"/>
      <c r="F21" s="97"/>
      <c r="G21" s="97"/>
      <c r="H21" s="98"/>
    </row>
    <row r="22" spans="1:8" x14ac:dyDescent="0.15">
      <c r="A22" s="82"/>
      <c r="B22" s="99" t="s">
        <v>10</v>
      </c>
      <c r="C22" s="100"/>
      <c r="D22" s="100"/>
      <c r="E22" s="100"/>
      <c r="F22" s="100"/>
      <c r="G22" s="100"/>
      <c r="H22" s="101"/>
    </row>
    <row r="23" spans="1:8" ht="14.25" thickBot="1" x14ac:dyDescent="0.2">
      <c r="A23" s="82"/>
      <c r="B23" s="12"/>
      <c r="C23" s="17" t="s">
        <v>20</v>
      </c>
      <c r="D23" s="12"/>
      <c r="E23" s="12"/>
      <c r="F23" s="12"/>
      <c r="G23" s="12"/>
      <c r="H23" s="13"/>
    </row>
    <row r="24" spans="1:8" ht="14.25" thickBot="1" x14ac:dyDescent="0.2">
      <c r="A24" s="82"/>
      <c r="B24" s="3"/>
      <c r="C24" s="122" t="s">
        <v>11</v>
      </c>
      <c r="D24" s="123"/>
      <c r="E24" s="123" t="s">
        <v>12</v>
      </c>
      <c r="F24" s="124"/>
      <c r="H24" s="5"/>
    </row>
    <row r="25" spans="1:8" x14ac:dyDescent="0.15">
      <c r="A25" s="82"/>
      <c r="B25" s="26" t="s">
        <v>35</v>
      </c>
      <c r="C25" s="40"/>
      <c r="D25" s="30">
        <v>20000</v>
      </c>
      <c r="E25" s="29"/>
      <c r="F25" s="31">
        <v>35000</v>
      </c>
      <c r="H25" s="5"/>
    </row>
    <row r="26" spans="1:8" x14ac:dyDescent="0.15">
      <c r="A26" s="82"/>
      <c r="B26" s="39" t="s">
        <v>44</v>
      </c>
      <c r="C26" s="41"/>
      <c r="D26" s="33">
        <v>80000</v>
      </c>
      <c r="E26" s="32"/>
      <c r="F26" s="34">
        <v>140000</v>
      </c>
      <c r="H26" s="5"/>
    </row>
    <row r="27" spans="1:8" x14ac:dyDescent="0.15">
      <c r="A27" s="82"/>
      <c r="B27" s="27" t="s">
        <v>36</v>
      </c>
      <c r="C27" s="42"/>
      <c r="D27" s="33">
        <v>80000</v>
      </c>
      <c r="E27" s="35"/>
      <c r="F27" s="34">
        <v>140000</v>
      </c>
      <c r="H27" s="5"/>
    </row>
    <row r="28" spans="1:8" x14ac:dyDescent="0.15">
      <c r="A28" s="82"/>
      <c r="B28" s="27" t="s">
        <v>37</v>
      </c>
      <c r="C28" s="42"/>
      <c r="D28" s="33">
        <v>20000</v>
      </c>
      <c r="E28" s="32"/>
      <c r="F28" s="34">
        <v>35000</v>
      </c>
      <c r="H28" s="5"/>
    </row>
    <row r="29" spans="1:8" x14ac:dyDescent="0.15">
      <c r="A29" s="82"/>
      <c r="B29" s="27" t="s">
        <v>28</v>
      </c>
      <c r="C29" s="42"/>
      <c r="D29" s="33">
        <v>80000</v>
      </c>
      <c r="E29" s="35"/>
      <c r="F29" s="34">
        <v>140000</v>
      </c>
      <c r="H29" s="5"/>
    </row>
    <row r="30" spans="1:8" ht="26.25" thickBot="1" x14ac:dyDescent="0.2">
      <c r="A30" s="82"/>
      <c r="B30" s="28" t="s">
        <v>38</v>
      </c>
      <c r="C30" s="43"/>
      <c r="D30" s="36">
        <v>80000</v>
      </c>
      <c r="E30" s="37"/>
      <c r="F30" s="38">
        <v>140000</v>
      </c>
      <c r="H30" s="5"/>
    </row>
    <row r="31" spans="1:8" ht="14.25" thickBot="1" x14ac:dyDescent="0.2">
      <c r="A31" s="82"/>
      <c r="B31" s="4" t="s">
        <v>21</v>
      </c>
      <c r="C31" s="125">
        <f>IF(C25="○", D25, 0)+IF(C26="○", D26, 0)+IF(C27="○", D27, 0)+IF(C29="○", D29, 0)+IF(C30="○", D30, 0)+IF(C28="○",D28, 0)</f>
        <v>0</v>
      </c>
      <c r="D31" s="126"/>
      <c r="E31" s="126">
        <f>IF(E25="○", F25, 0)+IF(E26="○", F26, 0)+IF(E27="○", F27, 0)+IF(E29="○", F29, 0)+IF(E30="○", F30, 0)+IF(E28="○",F28, 0)</f>
        <v>0</v>
      </c>
      <c r="F31" s="127"/>
      <c r="H31" s="5"/>
    </row>
    <row r="32" spans="1:8" ht="15" thickBot="1" x14ac:dyDescent="0.2">
      <c r="A32" s="82"/>
      <c r="B32" s="2" t="s">
        <v>22</v>
      </c>
      <c r="C32" s="83">
        <f>C31+E31</f>
        <v>0</v>
      </c>
      <c r="D32" s="84"/>
      <c r="E32" s="84"/>
      <c r="F32" s="85"/>
      <c r="H32" s="5"/>
    </row>
    <row r="33" spans="1:8" ht="40.9" customHeight="1" thickBot="1" x14ac:dyDescent="0.2">
      <c r="A33" s="23"/>
      <c r="B33" s="86" t="s">
        <v>34</v>
      </c>
      <c r="C33" s="86"/>
      <c r="D33" s="86"/>
      <c r="E33" s="86"/>
      <c r="F33" s="87"/>
      <c r="G33" s="88" t="str">
        <f>テーマ毎購入!D4</f>
        <v>10テーマ以上選択してください。</v>
      </c>
      <c r="H33" s="89"/>
    </row>
    <row r="34" spans="1:8" ht="51" customHeight="1" thickBot="1" x14ac:dyDescent="0.2">
      <c r="A34" s="19" t="s">
        <v>23</v>
      </c>
      <c r="B34" s="119">
        <f>IF(A20="○",330000, 0)+IF(A21="○", 180000, 0)+C32+IF(G33="10テーマ以上選択してください。",0,G33)</f>
        <v>0</v>
      </c>
      <c r="C34" s="120"/>
      <c r="D34" s="120"/>
      <c r="E34" s="120"/>
      <c r="F34" s="120"/>
      <c r="G34" s="120"/>
      <c r="H34" s="121"/>
    </row>
  </sheetData>
  <mergeCells count="33">
    <mergeCell ref="C7:H7"/>
    <mergeCell ref="C11:H11"/>
    <mergeCell ref="C9:H9"/>
    <mergeCell ref="C10:H10"/>
    <mergeCell ref="C12:H12"/>
    <mergeCell ref="A8:B8"/>
    <mergeCell ref="B34:H34"/>
    <mergeCell ref="C24:D24"/>
    <mergeCell ref="E24:F24"/>
    <mergeCell ref="C31:D31"/>
    <mergeCell ref="E31:F31"/>
    <mergeCell ref="A14:B14"/>
    <mergeCell ref="C14:H14"/>
    <mergeCell ref="A9:B9"/>
    <mergeCell ref="A10:B10"/>
    <mergeCell ref="A12:B12"/>
    <mergeCell ref="A13:B13"/>
    <mergeCell ref="E2:H4"/>
    <mergeCell ref="A22:A32"/>
    <mergeCell ref="C32:F32"/>
    <mergeCell ref="B33:F33"/>
    <mergeCell ref="G33:H33"/>
    <mergeCell ref="C15:H15"/>
    <mergeCell ref="B20:H20"/>
    <mergeCell ref="B21:H21"/>
    <mergeCell ref="B22:H22"/>
    <mergeCell ref="B19:H19"/>
    <mergeCell ref="A15:B15"/>
    <mergeCell ref="F17:H17"/>
    <mergeCell ref="C13:H13"/>
    <mergeCell ref="C8:H8"/>
    <mergeCell ref="A7:B7"/>
    <mergeCell ref="A11:B11"/>
  </mergeCells>
  <phoneticPr fontId="1"/>
  <dataValidations count="1">
    <dataValidation type="list" allowBlank="1" showInputMessage="1" showErrorMessage="1" sqref="E25:E30 A33 A20:A21 C25:C30" xr:uid="{00000000-0002-0000-0000-000000000000}">
      <formula1>$A$18</formula1>
    </dataValidation>
  </dataValidations>
  <hyperlinks>
    <hyperlink ref="B6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zoomScaleNormal="100" workbookViewId="0">
      <pane ySplit="5" topLeftCell="A63" activePane="bottomLeft" state="frozen"/>
      <selection pane="bottomLeft" activeCell="D76" sqref="D76"/>
    </sheetView>
  </sheetViews>
  <sheetFormatPr defaultRowHeight="13.5" x14ac:dyDescent="0.15"/>
  <cols>
    <col min="1" max="1" width="10.375" customWidth="1"/>
    <col min="2" max="2" width="7" customWidth="1"/>
    <col min="3" max="3" width="4.875" customWidth="1"/>
    <col min="4" max="4" width="56" customWidth="1"/>
    <col min="5" max="5" width="9" style="22" customWidth="1"/>
    <col min="6" max="6" width="9" hidden="1" customWidth="1"/>
    <col min="7" max="7" width="9" customWidth="1"/>
    <col min="14" max="14" width="46.5" customWidth="1"/>
    <col min="17" max="17" width="9" customWidth="1"/>
  </cols>
  <sheetData>
    <row r="1" spans="1:8" ht="42" customHeight="1" x14ac:dyDescent="0.15">
      <c r="A1" s="7" t="s">
        <v>50</v>
      </c>
    </row>
    <row r="2" spans="1:8" ht="15" thickBot="1" x14ac:dyDescent="0.2">
      <c r="A2" s="8" t="s">
        <v>30</v>
      </c>
    </row>
    <row r="3" spans="1:8" s="6" customFormat="1" ht="18.75" x14ac:dyDescent="0.15">
      <c r="A3" s="138" t="s">
        <v>14</v>
      </c>
      <c r="B3" s="139"/>
      <c r="C3" s="24"/>
      <c r="D3" s="20">
        <f>SUM(F9:F85)</f>
        <v>0</v>
      </c>
      <c r="E3" s="22"/>
      <c r="F3" t="s">
        <v>26</v>
      </c>
      <c r="G3"/>
      <c r="H3"/>
    </row>
    <row r="4" spans="1:8" s="6" customFormat="1" ht="19.5" thickBot="1" x14ac:dyDescent="0.2">
      <c r="A4" s="140" t="s">
        <v>13</v>
      </c>
      <c r="B4" s="141"/>
      <c r="C4" s="25"/>
      <c r="D4" s="21" t="str">
        <f>IF(D3&lt;10,"10テーマ以上選択してください。",IF(D3&lt;20,D3*7000,D3*6000))</f>
        <v>10テーマ以上選択してください。</v>
      </c>
      <c r="E4" s="22"/>
      <c r="F4"/>
      <c r="G4"/>
      <c r="H4"/>
    </row>
    <row r="6" spans="1:8" x14ac:dyDescent="0.15">
      <c r="D6" t="s">
        <v>42</v>
      </c>
    </row>
    <row r="7" spans="1:8" ht="18" thickBot="1" x14ac:dyDescent="0.2">
      <c r="A7" s="45" t="s">
        <v>32</v>
      </c>
      <c r="B7" s="45" t="s">
        <v>45</v>
      </c>
      <c r="C7" s="46"/>
      <c r="D7" s="46"/>
      <c r="E7" s="47"/>
    </row>
    <row r="8" spans="1:8" ht="15" thickBot="1" x14ac:dyDescent="0.2">
      <c r="A8" s="46"/>
      <c r="B8" s="48" t="s">
        <v>29</v>
      </c>
      <c r="C8" s="75" t="s">
        <v>27</v>
      </c>
      <c r="D8" s="53" t="s">
        <v>24</v>
      </c>
      <c r="E8" s="54" t="s">
        <v>25</v>
      </c>
    </row>
    <row r="9" spans="1:8" s="44" customFormat="1" ht="14.25" thickBot="1" x14ac:dyDescent="0.2">
      <c r="A9" s="52"/>
      <c r="B9" s="55"/>
      <c r="C9" s="76">
        <v>1</v>
      </c>
      <c r="D9" s="77" t="s">
        <v>59</v>
      </c>
      <c r="E9" s="78">
        <v>15</v>
      </c>
      <c r="F9" s="44">
        <f t="shared" ref="F9" si="0">IF(B9="○",1,0)</f>
        <v>0</v>
      </c>
    </row>
    <row r="10" spans="1:8" ht="19.5" customHeight="1" thickBot="1" x14ac:dyDescent="0.2">
      <c r="A10" s="46"/>
      <c r="B10" s="144" t="s">
        <v>43</v>
      </c>
      <c r="C10" s="145"/>
      <c r="D10" s="145"/>
      <c r="E10" s="54">
        <f>SUM(E9:E9)</f>
        <v>15</v>
      </c>
    </row>
    <row r="11" spans="1:8" ht="18" thickBot="1" x14ac:dyDescent="0.2">
      <c r="A11" s="45" t="s">
        <v>46</v>
      </c>
      <c r="B11" s="45"/>
      <c r="C11" s="46"/>
      <c r="D11" s="46"/>
      <c r="E11" s="47"/>
    </row>
    <row r="12" spans="1:8" ht="15" thickBot="1" x14ac:dyDescent="0.2">
      <c r="A12" s="46"/>
      <c r="B12" s="48" t="s">
        <v>29</v>
      </c>
      <c r="C12" s="49" t="s">
        <v>27</v>
      </c>
      <c r="D12" s="53" t="s">
        <v>24</v>
      </c>
      <c r="E12" s="54" t="s">
        <v>25</v>
      </c>
    </row>
    <row r="13" spans="1:8" ht="26.25" thickBot="1" x14ac:dyDescent="0.2">
      <c r="A13" s="46"/>
      <c r="B13" s="55"/>
      <c r="C13" s="63">
        <v>1</v>
      </c>
      <c r="D13" s="64" t="s">
        <v>60</v>
      </c>
      <c r="E13" s="65">
        <v>9</v>
      </c>
      <c r="F13">
        <f t="shared" ref="F13:F29" si="1">IF(B13="○",1,0)</f>
        <v>0</v>
      </c>
    </row>
    <row r="14" spans="1:8" ht="14.25" thickBot="1" x14ac:dyDescent="0.2">
      <c r="A14" s="46"/>
      <c r="B14" s="55"/>
      <c r="C14" s="66">
        <v>2</v>
      </c>
      <c r="D14" s="67" t="s">
        <v>61</v>
      </c>
      <c r="E14" s="68">
        <v>7</v>
      </c>
      <c r="F14">
        <f t="shared" si="1"/>
        <v>0</v>
      </c>
    </row>
    <row r="15" spans="1:8" ht="26.25" thickBot="1" x14ac:dyDescent="0.2">
      <c r="A15" s="46"/>
      <c r="B15" s="55"/>
      <c r="C15" s="66">
        <v>3</v>
      </c>
      <c r="D15" s="67" t="s">
        <v>62</v>
      </c>
      <c r="E15" s="68">
        <v>4</v>
      </c>
      <c r="F15">
        <f t="shared" si="1"/>
        <v>0</v>
      </c>
    </row>
    <row r="16" spans="1:8" ht="26.25" thickBot="1" x14ac:dyDescent="0.2">
      <c r="A16" s="46"/>
      <c r="B16" s="55"/>
      <c r="C16" s="66">
        <v>4</v>
      </c>
      <c r="D16" s="67" t="s">
        <v>63</v>
      </c>
      <c r="E16" s="68">
        <v>10</v>
      </c>
      <c r="F16">
        <f>IF(B16="○",1,0)</f>
        <v>0</v>
      </c>
    </row>
    <row r="17" spans="1:6" ht="14.25" thickBot="1" x14ac:dyDescent="0.2">
      <c r="A17" s="46"/>
      <c r="B17" s="55"/>
      <c r="C17" s="66">
        <v>5</v>
      </c>
      <c r="D17" s="67" t="s">
        <v>64</v>
      </c>
      <c r="E17" s="68">
        <v>13</v>
      </c>
      <c r="F17">
        <f t="shared" si="1"/>
        <v>0</v>
      </c>
    </row>
    <row r="18" spans="1:6" ht="14.25" thickBot="1" x14ac:dyDescent="0.2">
      <c r="A18" s="46"/>
      <c r="B18" s="55"/>
      <c r="C18" s="66">
        <v>6</v>
      </c>
      <c r="D18" s="67" t="s">
        <v>65</v>
      </c>
      <c r="E18" s="68">
        <v>14</v>
      </c>
      <c r="F18">
        <f t="shared" si="1"/>
        <v>0</v>
      </c>
    </row>
    <row r="19" spans="1:6" ht="14.25" thickBot="1" x14ac:dyDescent="0.2">
      <c r="A19" s="46"/>
      <c r="B19" s="55"/>
      <c r="C19" s="66">
        <v>7</v>
      </c>
      <c r="D19" s="67" t="s">
        <v>66</v>
      </c>
      <c r="E19" s="68">
        <v>12</v>
      </c>
      <c r="F19">
        <f t="shared" si="1"/>
        <v>0</v>
      </c>
    </row>
    <row r="20" spans="1:6" ht="27.75" customHeight="1" thickBot="1" x14ac:dyDescent="0.2">
      <c r="A20" s="46"/>
      <c r="B20" s="55"/>
      <c r="C20" s="66">
        <v>8</v>
      </c>
      <c r="D20" s="67" t="s">
        <v>107</v>
      </c>
      <c r="E20" s="68">
        <v>11</v>
      </c>
      <c r="F20">
        <f t="shared" si="1"/>
        <v>0</v>
      </c>
    </row>
    <row r="21" spans="1:6" ht="26.25" thickBot="1" x14ac:dyDescent="0.2">
      <c r="A21" s="46"/>
      <c r="B21" s="55"/>
      <c r="C21" s="66">
        <v>9</v>
      </c>
      <c r="D21" s="67" t="s">
        <v>67</v>
      </c>
      <c r="E21" s="68">
        <v>9</v>
      </c>
      <c r="F21">
        <f t="shared" si="1"/>
        <v>0</v>
      </c>
    </row>
    <row r="22" spans="1:6" ht="43.5" customHeight="1" thickBot="1" x14ac:dyDescent="0.2">
      <c r="A22" s="46"/>
      <c r="B22" s="55"/>
      <c r="C22" s="66">
        <v>10</v>
      </c>
      <c r="D22" s="67" t="s">
        <v>68</v>
      </c>
      <c r="E22" s="68">
        <v>10</v>
      </c>
      <c r="F22">
        <f t="shared" si="1"/>
        <v>0</v>
      </c>
    </row>
    <row r="23" spans="1:6" ht="26.25" thickBot="1" x14ac:dyDescent="0.2">
      <c r="A23" s="46"/>
      <c r="B23" s="55"/>
      <c r="C23" s="66">
        <v>11</v>
      </c>
      <c r="D23" s="67" t="s">
        <v>69</v>
      </c>
      <c r="E23" s="68">
        <v>9</v>
      </c>
      <c r="F23">
        <f t="shared" si="1"/>
        <v>0</v>
      </c>
    </row>
    <row r="24" spans="1:6" ht="39" thickBot="1" x14ac:dyDescent="0.2">
      <c r="A24" s="46"/>
      <c r="B24" s="55"/>
      <c r="C24" s="66">
        <v>12</v>
      </c>
      <c r="D24" s="79" t="s">
        <v>70</v>
      </c>
      <c r="E24" s="68">
        <v>6</v>
      </c>
      <c r="F24">
        <f t="shared" si="1"/>
        <v>0</v>
      </c>
    </row>
    <row r="25" spans="1:6" ht="26.25" thickBot="1" x14ac:dyDescent="0.2">
      <c r="A25" s="46"/>
      <c r="B25" s="55"/>
      <c r="C25" s="66">
        <v>13</v>
      </c>
      <c r="D25" s="67" t="s">
        <v>71</v>
      </c>
      <c r="E25" s="68">
        <v>9</v>
      </c>
      <c r="F25">
        <f t="shared" ref="F25:F26" si="2">IF(B25="○",1,0)</f>
        <v>0</v>
      </c>
    </row>
    <row r="26" spans="1:6" ht="26.25" thickBot="1" x14ac:dyDescent="0.2">
      <c r="A26" s="46"/>
      <c r="B26" s="55"/>
      <c r="C26" s="66">
        <v>14</v>
      </c>
      <c r="D26" s="67" t="s">
        <v>72</v>
      </c>
      <c r="E26" s="68">
        <v>8</v>
      </c>
      <c r="F26">
        <f t="shared" si="2"/>
        <v>0</v>
      </c>
    </row>
    <row r="27" spans="1:6" ht="26.25" thickBot="1" x14ac:dyDescent="0.2">
      <c r="A27" s="46"/>
      <c r="B27" s="55"/>
      <c r="C27" s="66">
        <v>15</v>
      </c>
      <c r="D27" s="67" t="s">
        <v>73</v>
      </c>
      <c r="E27" s="68">
        <v>8</v>
      </c>
      <c r="F27">
        <f t="shared" si="1"/>
        <v>0</v>
      </c>
    </row>
    <row r="28" spans="1:6" ht="14.25" thickBot="1" x14ac:dyDescent="0.2">
      <c r="A28" s="46"/>
      <c r="B28" s="55"/>
      <c r="C28" s="66">
        <v>16</v>
      </c>
      <c r="D28" s="67" t="s">
        <v>74</v>
      </c>
      <c r="E28" s="68">
        <v>9</v>
      </c>
      <c r="F28">
        <f t="shared" ref="F28" si="3">IF(B28="○",1,0)</f>
        <v>0</v>
      </c>
    </row>
    <row r="29" spans="1:6" ht="26.25" thickBot="1" x14ac:dyDescent="0.2">
      <c r="A29" s="46"/>
      <c r="B29" s="55"/>
      <c r="C29" s="69">
        <v>17</v>
      </c>
      <c r="D29" s="70" t="s">
        <v>75</v>
      </c>
      <c r="E29" s="71">
        <v>6</v>
      </c>
      <c r="F29">
        <f t="shared" si="1"/>
        <v>0</v>
      </c>
    </row>
    <row r="30" spans="1:6" ht="14.25" thickBot="1" x14ac:dyDescent="0.2">
      <c r="A30" s="46"/>
      <c r="B30" s="142" t="s">
        <v>43</v>
      </c>
      <c r="C30" s="142"/>
      <c r="D30" s="142"/>
      <c r="E30" s="51">
        <f>SUM(E13:E29)</f>
        <v>154</v>
      </c>
    </row>
    <row r="31" spans="1:6" x14ac:dyDescent="0.15">
      <c r="A31" s="46"/>
      <c r="B31" s="56"/>
      <c r="C31" s="56"/>
      <c r="D31" s="56"/>
      <c r="E31" s="46"/>
    </row>
    <row r="32" spans="1:6" ht="18" thickBot="1" x14ac:dyDescent="0.2">
      <c r="A32" s="45" t="s">
        <v>55</v>
      </c>
      <c r="B32" s="57"/>
      <c r="C32" s="57"/>
      <c r="D32" s="58"/>
      <c r="E32" s="46"/>
    </row>
    <row r="33" spans="1:6" ht="15" thickBot="1" x14ac:dyDescent="0.2">
      <c r="A33" s="46"/>
      <c r="B33" s="48" t="s">
        <v>29</v>
      </c>
      <c r="C33" s="49" t="s">
        <v>27</v>
      </c>
      <c r="D33" s="50" t="s">
        <v>24</v>
      </c>
      <c r="E33" s="51" t="s">
        <v>25</v>
      </c>
    </row>
    <row r="34" spans="1:6" ht="29.25" customHeight="1" thickBot="1" x14ac:dyDescent="0.2">
      <c r="A34" s="46"/>
      <c r="B34" s="55"/>
      <c r="C34" s="63">
        <v>1</v>
      </c>
      <c r="D34" s="64" t="s">
        <v>76</v>
      </c>
      <c r="E34" s="65">
        <v>7</v>
      </c>
      <c r="F34">
        <f t="shared" ref="F34:F43" si="4">IF(B34="○",1,0)</f>
        <v>0</v>
      </c>
    </row>
    <row r="35" spans="1:6" ht="26.25" thickBot="1" x14ac:dyDescent="0.2">
      <c r="A35" s="46"/>
      <c r="B35" s="55"/>
      <c r="C35" s="66">
        <v>2</v>
      </c>
      <c r="D35" s="67" t="s">
        <v>56</v>
      </c>
      <c r="E35" s="68">
        <v>7</v>
      </c>
      <c r="F35">
        <f t="shared" si="4"/>
        <v>0</v>
      </c>
    </row>
    <row r="36" spans="1:6" ht="14.25" thickBot="1" x14ac:dyDescent="0.2">
      <c r="A36" s="46"/>
      <c r="B36" s="55"/>
      <c r="C36" s="66">
        <v>3</v>
      </c>
      <c r="D36" s="67" t="s">
        <v>77</v>
      </c>
      <c r="E36" s="68">
        <v>14</v>
      </c>
      <c r="F36">
        <f t="shared" si="4"/>
        <v>0</v>
      </c>
    </row>
    <row r="37" spans="1:6" ht="26.25" thickBot="1" x14ac:dyDescent="0.2">
      <c r="A37" s="46"/>
      <c r="B37" s="55"/>
      <c r="C37" s="66">
        <v>4</v>
      </c>
      <c r="D37" s="67" t="s">
        <v>108</v>
      </c>
      <c r="E37" s="68">
        <v>14</v>
      </c>
      <c r="F37">
        <f t="shared" si="4"/>
        <v>0</v>
      </c>
    </row>
    <row r="38" spans="1:6" ht="14.25" thickBot="1" x14ac:dyDescent="0.2">
      <c r="A38" s="46"/>
      <c r="B38" s="55"/>
      <c r="C38" s="66">
        <v>5</v>
      </c>
      <c r="D38" s="67" t="s">
        <v>78</v>
      </c>
      <c r="E38" s="68">
        <v>13</v>
      </c>
      <c r="F38">
        <f t="shared" si="4"/>
        <v>0</v>
      </c>
    </row>
    <row r="39" spans="1:6" ht="26.25" thickBot="1" x14ac:dyDescent="0.2">
      <c r="A39" s="46"/>
      <c r="B39" s="55"/>
      <c r="C39" s="66">
        <v>6</v>
      </c>
      <c r="D39" s="67" t="s">
        <v>79</v>
      </c>
      <c r="E39" s="68">
        <v>16</v>
      </c>
      <c r="F39">
        <f t="shared" si="4"/>
        <v>0</v>
      </c>
    </row>
    <row r="40" spans="1:6" ht="14.25" thickBot="1" x14ac:dyDescent="0.2">
      <c r="A40" s="46"/>
      <c r="B40" s="55"/>
      <c r="C40" s="66">
        <v>7</v>
      </c>
      <c r="D40" s="67" t="s">
        <v>80</v>
      </c>
      <c r="E40" s="68">
        <v>23</v>
      </c>
      <c r="F40">
        <f t="shared" si="4"/>
        <v>0</v>
      </c>
    </row>
    <row r="41" spans="1:6" ht="14.25" thickBot="1" x14ac:dyDescent="0.2">
      <c r="A41" s="46"/>
      <c r="B41" s="55"/>
      <c r="C41" s="66">
        <v>8</v>
      </c>
      <c r="D41" s="67" t="s">
        <v>81</v>
      </c>
      <c r="E41" s="68">
        <v>13</v>
      </c>
      <c r="F41">
        <f t="shared" ref="F41" si="5">IF(B41="○",1,0)</f>
        <v>0</v>
      </c>
    </row>
    <row r="42" spans="1:6" ht="33" customHeight="1" thickBot="1" x14ac:dyDescent="0.2">
      <c r="A42" s="46"/>
      <c r="B42" s="55"/>
      <c r="C42" s="66">
        <v>9</v>
      </c>
      <c r="D42" s="67" t="s">
        <v>58</v>
      </c>
      <c r="E42" s="68">
        <v>6</v>
      </c>
      <c r="F42">
        <f t="shared" si="4"/>
        <v>0</v>
      </c>
    </row>
    <row r="43" spans="1:6" ht="26.25" thickBot="1" x14ac:dyDescent="0.2">
      <c r="A43" s="46"/>
      <c r="B43" s="55"/>
      <c r="C43" s="66">
        <v>10</v>
      </c>
      <c r="D43" s="67" t="s">
        <v>57</v>
      </c>
      <c r="E43" s="68">
        <v>7</v>
      </c>
      <c r="F43">
        <f t="shared" si="4"/>
        <v>0</v>
      </c>
    </row>
    <row r="44" spans="1:6" ht="14.25" thickBot="1" x14ac:dyDescent="0.2">
      <c r="A44" s="46"/>
      <c r="B44" s="55"/>
      <c r="C44" s="69">
        <v>11</v>
      </c>
      <c r="D44" s="70" t="s">
        <v>82</v>
      </c>
      <c r="E44" s="71">
        <v>16</v>
      </c>
      <c r="F44">
        <f t="shared" ref="F44" si="6">IF(B44="○",1,0)</f>
        <v>0</v>
      </c>
    </row>
    <row r="45" spans="1:6" ht="14.25" thickBot="1" x14ac:dyDescent="0.2">
      <c r="A45" s="46"/>
      <c r="B45" s="142" t="s">
        <v>43</v>
      </c>
      <c r="C45" s="142"/>
      <c r="D45" s="142"/>
      <c r="E45" s="51">
        <f>SUM(E34:E44)</f>
        <v>136</v>
      </c>
    </row>
    <row r="46" spans="1:6" ht="18" thickBot="1" x14ac:dyDescent="0.2">
      <c r="A46" s="45" t="s">
        <v>52</v>
      </c>
      <c r="B46" s="57"/>
      <c r="C46" s="57"/>
      <c r="D46" s="59"/>
      <c r="E46" s="46"/>
    </row>
    <row r="47" spans="1:6" ht="15" thickBot="1" x14ac:dyDescent="0.2">
      <c r="A47" s="46"/>
      <c r="B47" s="48" t="s">
        <v>29</v>
      </c>
      <c r="C47" s="49"/>
      <c r="D47" s="50"/>
      <c r="E47" s="51" t="s">
        <v>25</v>
      </c>
    </row>
    <row r="48" spans="1:6" ht="26.25" thickBot="1" x14ac:dyDescent="0.2">
      <c r="A48" s="46"/>
      <c r="B48" s="55"/>
      <c r="C48" s="63">
        <v>1</v>
      </c>
      <c r="D48" s="64" t="s">
        <v>83</v>
      </c>
      <c r="E48" s="65">
        <v>8</v>
      </c>
      <c r="F48">
        <f t="shared" ref="F48:F49" si="7">IF(B48="○",1,0)</f>
        <v>0</v>
      </c>
    </row>
    <row r="49" spans="1:6" ht="26.25" thickBot="1" x14ac:dyDescent="0.2">
      <c r="A49" s="46"/>
      <c r="B49" s="55"/>
      <c r="C49" s="66">
        <v>2</v>
      </c>
      <c r="D49" s="67" t="s">
        <v>84</v>
      </c>
      <c r="E49" s="68">
        <v>4</v>
      </c>
      <c r="F49">
        <f t="shared" si="7"/>
        <v>0</v>
      </c>
    </row>
    <row r="50" spans="1:6" ht="26.25" thickBot="1" x14ac:dyDescent="0.2">
      <c r="A50" s="46"/>
      <c r="B50" s="55"/>
      <c r="C50" s="69">
        <v>3</v>
      </c>
      <c r="D50" s="70" t="s">
        <v>51</v>
      </c>
      <c r="E50" s="71">
        <v>4</v>
      </c>
      <c r="F50">
        <f t="shared" ref="F50" si="8">IF(B50="○",1,0)</f>
        <v>0</v>
      </c>
    </row>
    <row r="51" spans="1:6" ht="14.25" thickBot="1" x14ac:dyDescent="0.2">
      <c r="A51" s="46"/>
      <c r="B51" s="142" t="s">
        <v>43</v>
      </c>
      <c r="C51" s="142"/>
      <c r="D51" s="143"/>
      <c r="E51" s="51">
        <f>SUM(E48:E50)</f>
        <v>16</v>
      </c>
    </row>
    <row r="52" spans="1:6" ht="18" thickBot="1" x14ac:dyDescent="0.2">
      <c r="A52" s="45" t="s">
        <v>53</v>
      </c>
      <c r="B52" s="60"/>
      <c r="C52" s="45"/>
      <c r="D52" s="61"/>
      <c r="E52" s="46"/>
    </row>
    <row r="53" spans="1:6" ht="15" thickBot="1" x14ac:dyDescent="0.2">
      <c r="A53" s="46"/>
      <c r="B53" s="48" t="s">
        <v>29</v>
      </c>
      <c r="C53" s="72"/>
      <c r="D53" s="73" t="s">
        <v>24</v>
      </c>
      <c r="E53" s="74" t="s">
        <v>25</v>
      </c>
    </row>
    <row r="54" spans="1:6" ht="14.25" thickBot="1" x14ac:dyDescent="0.2">
      <c r="A54" s="46"/>
      <c r="B54" s="55"/>
      <c r="C54" s="63">
        <v>1</v>
      </c>
      <c r="D54" s="64" t="s">
        <v>85</v>
      </c>
      <c r="E54" s="65">
        <v>14</v>
      </c>
      <c r="F54">
        <f t="shared" ref="F54:F63" si="9">IF(B54="○",1,0)</f>
        <v>0</v>
      </c>
    </row>
    <row r="55" spans="1:6" ht="14.25" thickBot="1" x14ac:dyDescent="0.2">
      <c r="A55" s="46"/>
      <c r="B55" s="55"/>
      <c r="C55" s="66">
        <v>2</v>
      </c>
      <c r="D55" s="67" t="s">
        <v>86</v>
      </c>
      <c r="E55" s="68">
        <v>9</v>
      </c>
      <c r="F55">
        <f t="shared" si="9"/>
        <v>0</v>
      </c>
    </row>
    <row r="56" spans="1:6" ht="14.25" thickBot="1" x14ac:dyDescent="0.2">
      <c r="A56" s="46"/>
      <c r="B56" s="55"/>
      <c r="C56" s="66">
        <v>3</v>
      </c>
      <c r="D56" s="67" t="s">
        <v>87</v>
      </c>
      <c r="E56" s="68">
        <v>8</v>
      </c>
      <c r="F56">
        <f t="shared" si="9"/>
        <v>0</v>
      </c>
    </row>
    <row r="57" spans="1:6" ht="14.25" thickBot="1" x14ac:dyDescent="0.2">
      <c r="A57" s="46"/>
      <c r="B57" s="55"/>
      <c r="C57" s="66">
        <v>4</v>
      </c>
      <c r="D57" s="67" t="s">
        <v>88</v>
      </c>
      <c r="E57" s="68">
        <v>11</v>
      </c>
      <c r="F57">
        <f t="shared" si="9"/>
        <v>0</v>
      </c>
    </row>
    <row r="58" spans="1:6" ht="14.25" thickBot="1" x14ac:dyDescent="0.2">
      <c r="A58" s="46"/>
      <c r="B58" s="55"/>
      <c r="C58" s="66">
        <v>5</v>
      </c>
      <c r="D58" s="67" t="s">
        <v>89</v>
      </c>
      <c r="E58" s="68">
        <v>10</v>
      </c>
      <c r="F58">
        <f t="shared" si="9"/>
        <v>0</v>
      </c>
    </row>
    <row r="59" spans="1:6" ht="26.25" thickBot="1" x14ac:dyDescent="0.2">
      <c r="A59" s="46"/>
      <c r="B59" s="55"/>
      <c r="C59" s="66">
        <v>6</v>
      </c>
      <c r="D59" s="67" t="s">
        <v>90</v>
      </c>
      <c r="E59" s="68">
        <v>11</v>
      </c>
      <c r="F59">
        <f t="shared" si="9"/>
        <v>0</v>
      </c>
    </row>
    <row r="60" spans="1:6" ht="26.25" thickBot="1" x14ac:dyDescent="0.2">
      <c r="A60" s="46"/>
      <c r="B60" s="55"/>
      <c r="C60" s="66">
        <v>7</v>
      </c>
      <c r="D60" s="67" t="s">
        <v>91</v>
      </c>
      <c r="E60" s="68">
        <v>15</v>
      </c>
      <c r="F60">
        <f t="shared" si="9"/>
        <v>0</v>
      </c>
    </row>
    <row r="61" spans="1:6" ht="26.25" thickBot="1" x14ac:dyDescent="0.2">
      <c r="A61" s="46"/>
      <c r="B61" s="55"/>
      <c r="C61" s="66">
        <v>8</v>
      </c>
      <c r="D61" s="67" t="s">
        <v>92</v>
      </c>
      <c r="E61" s="68">
        <v>11</v>
      </c>
      <c r="F61">
        <f t="shared" si="9"/>
        <v>0</v>
      </c>
    </row>
    <row r="62" spans="1:6" ht="14.25" thickBot="1" x14ac:dyDescent="0.2">
      <c r="A62" s="46"/>
      <c r="B62" s="55"/>
      <c r="C62" s="66">
        <v>9</v>
      </c>
      <c r="D62" s="67" t="s">
        <v>93</v>
      </c>
      <c r="E62" s="68">
        <v>11</v>
      </c>
      <c r="F62">
        <f t="shared" ref="F62" si="10">IF(B62="○",1,0)</f>
        <v>0</v>
      </c>
    </row>
    <row r="63" spans="1:6" ht="14.25" thickBot="1" x14ac:dyDescent="0.2">
      <c r="A63" s="46"/>
      <c r="B63" s="55"/>
      <c r="C63" s="66">
        <v>10</v>
      </c>
      <c r="D63" s="67" t="s">
        <v>94</v>
      </c>
      <c r="E63" s="68">
        <v>8</v>
      </c>
      <c r="F63">
        <f t="shared" si="9"/>
        <v>0</v>
      </c>
    </row>
    <row r="64" spans="1:6" ht="26.25" thickBot="1" x14ac:dyDescent="0.2">
      <c r="A64" s="46"/>
      <c r="B64" s="55"/>
      <c r="C64" s="69">
        <v>11</v>
      </c>
      <c r="D64" s="70" t="s">
        <v>95</v>
      </c>
      <c r="E64" s="71">
        <v>7</v>
      </c>
      <c r="F64">
        <f>IF(B64="○",1,0)</f>
        <v>0</v>
      </c>
    </row>
    <row r="65" spans="1:7" ht="14.25" thickBot="1" x14ac:dyDescent="0.2">
      <c r="A65" s="46"/>
      <c r="B65" s="142" t="s">
        <v>43</v>
      </c>
      <c r="C65" s="142"/>
      <c r="D65" s="142"/>
      <c r="E65" s="51">
        <f>SUM(E54:E64)</f>
        <v>115</v>
      </c>
    </row>
    <row r="66" spans="1:7" ht="18" thickBot="1" x14ac:dyDescent="0.2">
      <c r="A66" s="45" t="s">
        <v>54</v>
      </c>
      <c r="B66" s="57"/>
      <c r="C66" s="57"/>
      <c r="D66" s="62"/>
      <c r="E66" s="46"/>
    </row>
    <row r="67" spans="1:7" ht="15" thickBot="1" x14ac:dyDescent="0.2">
      <c r="A67" s="46"/>
      <c r="B67" s="48" t="s">
        <v>29</v>
      </c>
      <c r="C67" s="49" t="s">
        <v>27</v>
      </c>
      <c r="D67" s="53" t="s">
        <v>24</v>
      </c>
      <c r="E67" s="54" t="s">
        <v>25</v>
      </c>
    </row>
    <row r="68" spans="1:7" ht="26.25" thickBot="1" x14ac:dyDescent="0.2">
      <c r="A68" s="46"/>
      <c r="B68" s="55"/>
      <c r="C68" s="63">
        <v>1</v>
      </c>
      <c r="D68" s="64" t="s">
        <v>96</v>
      </c>
      <c r="E68" s="65">
        <v>5</v>
      </c>
      <c r="F68">
        <f t="shared" ref="F68:F78" si="11">IF(B68="○",1,0)</f>
        <v>0</v>
      </c>
    </row>
    <row r="69" spans="1:7" ht="26.25" thickBot="1" x14ac:dyDescent="0.2">
      <c r="A69" s="46"/>
      <c r="B69" s="55"/>
      <c r="C69" s="66">
        <v>2</v>
      </c>
      <c r="D69" s="67" t="s">
        <v>97</v>
      </c>
      <c r="E69" s="68">
        <v>5</v>
      </c>
      <c r="F69">
        <f t="shared" si="11"/>
        <v>0</v>
      </c>
    </row>
    <row r="70" spans="1:7" ht="26.25" thickBot="1" x14ac:dyDescent="0.2">
      <c r="A70" s="46"/>
      <c r="B70" s="55"/>
      <c r="C70" s="66">
        <v>3</v>
      </c>
      <c r="D70" s="67" t="s">
        <v>98</v>
      </c>
      <c r="E70" s="68">
        <v>9</v>
      </c>
      <c r="F70">
        <f t="shared" si="11"/>
        <v>0</v>
      </c>
    </row>
    <row r="71" spans="1:7" ht="14.25" thickBot="1" x14ac:dyDescent="0.2">
      <c r="A71" s="46"/>
      <c r="B71" s="55"/>
      <c r="C71" s="66">
        <v>4</v>
      </c>
      <c r="D71" s="67" t="s">
        <v>99</v>
      </c>
      <c r="E71" s="68">
        <v>10</v>
      </c>
      <c r="F71">
        <f t="shared" si="11"/>
        <v>0</v>
      </c>
    </row>
    <row r="72" spans="1:7" ht="26.25" thickBot="1" x14ac:dyDescent="0.2">
      <c r="A72" s="46"/>
      <c r="B72" s="55"/>
      <c r="C72" s="66">
        <v>5</v>
      </c>
      <c r="D72" s="67" t="s">
        <v>100</v>
      </c>
      <c r="E72" s="68">
        <v>11</v>
      </c>
      <c r="F72">
        <f t="shared" si="11"/>
        <v>0</v>
      </c>
    </row>
    <row r="73" spans="1:7" ht="14.25" thickBot="1" x14ac:dyDescent="0.2">
      <c r="A73" s="46"/>
      <c r="B73" s="55"/>
      <c r="C73" s="66">
        <v>6</v>
      </c>
      <c r="D73" s="67" t="s">
        <v>101</v>
      </c>
      <c r="E73" s="68">
        <v>6</v>
      </c>
      <c r="F73">
        <f t="shared" ref="F73:F75" si="12">IF(B73="○",1,0)</f>
        <v>0</v>
      </c>
    </row>
    <row r="74" spans="1:7" ht="14.25" thickBot="1" x14ac:dyDescent="0.2">
      <c r="A74" s="46"/>
      <c r="B74" s="55"/>
      <c r="C74" s="66">
        <v>7</v>
      </c>
      <c r="D74" s="67" t="s">
        <v>102</v>
      </c>
      <c r="E74" s="68">
        <v>9</v>
      </c>
      <c r="F74">
        <f t="shared" si="12"/>
        <v>0</v>
      </c>
    </row>
    <row r="75" spans="1:7" ht="26.25" thickBot="1" x14ac:dyDescent="0.2">
      <c r="A75" s="46"/>
      <c r="B75" s="55"/>
      <c r="C75" s="66">
        <v>8</v>
      </c>
      <c r="D75" s="67" t="s">
        <v>103</v>
      </c>
      <c r="E75" s="68">
        <v>5</v>
      </c>
      <c r="F75">
        <f t="shared" si="12"/>
        <v>0</v>
      </c>
    </row>
    <row r="76" spans="1:7" ht="26.25" thickBot="1" x14ac:dyDescent="0.2">
      <c r="A76" s="46"/>
      <c r="B76" s="55"/>
      <c r="C76" s="66">
        <v>9</v>
      </c>
      <c r="D76" s="67" t="s">
        <v>104</v>
      </c>
      <c r="E76" s="68">
        <v>12</v>
      </c>
      <c r="F76">
        <f t="shared" si="11"/>
        <v>0</v>
      </c>
    </row>
    <row r="77" spans="1:7" ht="26.25" thickBot="1" x14ac:dyDescent="0.2">
      <c r="A77" s="46"/>
      <c r="B77" s="55"/>
      <c r="C77" s="66">
        <v>10</v>
      </c>
      <c r="D77" s="67" t="s">
        <v>105</v>
      </c>
      <c r="E77" s="68">
        <v>6</v>
      </c>
      <c r="F77">
        <f t="shared" ref="F77" si="13">IF(B77="○",1,0)</f>
        <v>0</v>
      </c>
    </row>
    <row r="78" spans="1:7" ht="14.25" thickBot="1" x14ac:dyDescent="0.2">
      <c r="A78" s="46"/>
      <c r="B78" s="55"/>
      <c r="C78" s="69">
        <v>11</v>
      </c>
      <c r="D78" s="70" t="s">
        <v>106</v>
      </c>
      <c r="E78" s="71">
        <v>6</v>
      </c>
      <c r="F78">
        <f t="shared" si="11"/>
        <v>0</v>
      </c>
    </row>
    <row r="79" spans="1:7" ht="14.25" thickBot="1" x14ac:dyDescent="0.2">
      <c r="A79" s="46"/>
      <c r="B79" s="142" t="s">
        <v>43</v>
      </c>
      <c r="C79" s="142"/>
      <c r="D79" s="142"/>
      <c r="E79" s="51">
        <f>SUM(E68:E78)</f>
        <v>84</v>
      </c>
      <c r="G79">
        <f>E79+E65+E51+E45+E30+E10</f>
        <v>520</v>
      </c>
    </row>
  </sheetData>
  <mergeCells count="8">
    <mergeCell ref="A3:B3"/>
    <mergeCell ref="A4:B4"/>
    <mergeCell ref="B65:D65"/>
    <mergeCell ref="B79:D79"/>
    <mergeCell ref="B51:D51"/>
    <mergeCell ref="B45:D45"/>
    <mergeCell ref="B30:D30"/>
    <mergeCell ref="B10:D10"/>
  </mergeCells>
  <phoneticPr fontId="1"/>
  <dataValidations count="1">
    <dataValidation type="list" allowBlank="1" showInputMessage="1" showErrorMessage="1" sqref="B66:B78 B11:B29 B52:B64 B32:B44 B46:B50 B9" xr:uid="{00000000-0002-0000-0100-000000000000}">
      <formula1>$F$3</formula1>
    </dataValidation>
  </dataValidations>
  <pageMargins left="0.7" right="0.7" top="0.75" bottom="0.75" header="0.3" footer="0.3"/>
  <pageSetup paperSize="9" orientation="portrait" cellComments="asDisplayed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申し込み書兼御購読金額お見積もり</vt:lpstr>
      <vt:lpstr>テーマ毎購入</vt:lpstr>
      <vt:lpstr>テーマ毎購入!_Toc498415316</vt:lpstr>
      <vt:lpstr>テーマ毎購入!_Toc498415318</vt:lpstr>
      <vt:lpstr>テーマ毎購入!Print_Area</vt:lpstr>
      <vt:lpstr>申し込み書兼御購読金額お見積もり!Print_Area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Gyotoku</dc:creator>
  <cp:lastModifiedBy>S.OKUDA-20210302</cp:lastModifiedBy>
  <cp:lastPrinted>2019-06-13T03:19:14Z</cp:lastPrinted>
  <dcterms:created xsi:type="dcterms:W3CDTF">2017-12-15T05:33:29Z</dcterms:created>
  <dcterms:modified xsi:type="dcterms:W3CDTF">2023-12-13T07:25:33Z</dcterms:modified>
</cp:coreProperties>
</file>